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<sst xmlns="http://schemas.openxmlformats.org/spreadsheetml/2006/main" count="55" uniqueCount="53">
  <si>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</si>
  <si>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ВСЕГО</t>
  </si>
  <si>
    <t>глава</t>
  </si>
  <si>
    <t>управление</t>
  </si>
  <si>
    <t>резервный фонд</t>
  </si>
  <si>
    <t>ВУС</t>
  </si>
  <si>
    <t>ВСЕГО ПО С/СОВ.</t>
  </si>
  <si>
    <t>пожарка</t>
  </si>
  <si>
    <t>ЖКХ</t>
  </si>
  <si>
    <t>благоустройство</t>
  </si>
  <si>
    <t>КУЛЬТУРА</t>
  </si>
  <si>
    <t>клубы</t>
  </si>
  <si>
    <t>бухгалтерия</t>
  </si>
  <si>
    <t>СОЦПОЛИТИКА</t>
  </si>
  <si>
    <t>пенсии</t>
  </si>
  <si>
    <t>ОБЩЕГОСУДАРС.</t>
  </si>
  <si>
    <t>ОРГ.ВНУТР.ДЕЛ</t>
  </si>
  <si>
    <r>
      <t>ЗДРРАВ.СПОР</t>
    </r>
    <r>
      <rPr>
        <sz val="8"/>
        <rFont val="Arial Cyr"/>
        <family val="0"/>
      </rPr>
      <t>Т</t>
    </r>
  </si>
  <si>
    <t xml:space="preserve"> </t>
  </si>
  <si>
    <t>соц.помощь</t>
  </si>
  <si>
    <t>связь</t>
  </si>
  <si>
    <t>трансп.</t>
  </si>
  <si>
    <t>коммун.</t>
  </si>
  <si>
    <t>сод.им.</t>
  </si>
  <si>
    <t>услуги</t>
  </si>
  <si>
    <t>транс.</t>
  </si>
  <si>
    <t>соц.пом.</t>
  </si>
  <si>
    <t>проч.рас.</t>
  </si>
  <si>
    <t>осн.ср.</t>
  </si>
  <si>
    <t>матер.зап.</t>
  </si>
  <si>
    <t>з/пл</t>
  </si>
  <si>
    <t>коман.</t>
  </si>
  <si>
    <t>налоги</t>
  </si>
  <si>
    <t>всего услуги</t>
  </si>
  <si>
    <t>муницип.долг</t>
  </si>
  <si>
    <t>паспортизация</t>
  </si>
  <si>
    <t>Цел.пр.генп.7</t>
  </si>
  <si>
    <t>ц.пр.проф.1</t>
  </si>
  <si>
    <t>ц.пр.экст.2</t>
  </si>
  <si>
    <t>ц. пр. энер.3</t>
  </si>
  <si>
    <t>ц.пр.пожар.4</t>
  </si>
  <si>
    <t>Цел.пр.дор.8</t>
  </si>
  <si>
    <t>Рес.пр. дор.</t>
  </si>
  <si>
    <t>Библиотеки</t>
  </si>
  <si>
    <t>малые села</t>
  </si>
  <si>
    <t>терпланирование</t>
  </si>
  <si>
    <t>строит. ДК</t>
  </si>
  <si>
    <t>межб. Трансф.</t>
  </si>
  <si>
    <t>суб. на связь</t>
  </si>
  <si>
    <t>коммм.хоз-во</t>
  </si>
  <si>
    <t>тос</t>
  </si>
  <si>
    <t>Плановые показатели бюджета м.о.Черноозерный сельсовет на 2024год</t>
  </si>
  <si>
    <t>12.02.2024г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</si>
</sst>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tabSelected="1" zoomScalePageLayoutView="0" workbookViewId="0" topLeftCell="A1">
      <selection activeCell="AB16" sqref="AB16"/>
    </sheetView>
  </sheetViews>
  <sheetFormatPr defaultColWidth="9.00390625" defaultRowHeight="12.75"/>
  <cols>
    <col min="2" max="2" width="4.00390625" style="0" customWidth="1"/>
    <col min="3" max="4" width="8.75390625" style="0" customWidth="1"/>
    <col min="5" max="5" width="9.375" style="0" customWidth="1"/>
    <col min="6" max="6" width="2.125" style="0" hidden="1" customWidth="1"/>
    <col min="7" max="7" width="6.00390625" style="0" customWidth="1"/>
    <col min="8" max="8" width="8.00390625" style="0" customWidth="1"/>
    <col min="10" max="10" width="7.75390625" style="0" customWidth="1"/>
    <col min="11" max="11" width="7.00390625" style="0" customWidth="1"/>
    <col min="12" max="13" width="8.625" style="0" customWidth="1"/>
    <col min="14" max="14" width="7.75390625" style="0" customWidth="1"/>
    <col min="15" max="15" width="7.625" style="0" customWidth="1"/>
    <col min="16" max="16" width="7.25390625" style="0" customWidth="1"/>
    <col min="17" max="17" width="0.12890625" style="0" customWidth="1"/>
    <col min="18" max="18" width="7.125" style="0" customWidth="1"/>
    <col min="19" max="19" width="6.125" style="0" customWidth="1"/>
    <col min="20" max="20" width="7.625" style="0" customWidth="1"/>
    <col min="21" max="22" width="9.125" style="0" hidden="1" customWidth="1"/>
    <col min="23" max="23" width="7.75390625" style="0" customWidth="1"/>
    <col min="24" max="24" width="8.125" style="0" customWidth="1"/>
    <col min="25" max="25" width="9.25390625" style="0" customWidth="1"/>
    <col min="26" max="26" width="10.75390625" style="0" customWidth="1"/>
    <col min="27" max="27" width="11.25390625" style="0" customWidth="1"/>
  </cols>
  <sheetData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1"/>
      <c r="C3" s="1"/>
      <c r="D3" s="2"/>
      <c r="E3" s="14" t="s">
        <v>51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"/>
      <c r="Q3" s="1"/>
      <c r="R3" s="1"/>
      <c r="S3" s="30" t="s">
        <v>52</v>
      </c>
      <c r="T3" s="30"/>
      <c r="U3" s="1"/>
      <c r="V3" s="1"/>
      <c r="W3" s="1"/>
      <c r="X3" s="1"/>
      <c r="Y3" s="1"/>
      <c r="Z3" s="1"/>
      <c r="AA3" s="1"/>
      <c r="AB3" s="1"/>
    </row>
    <row r="4" spans="1:28" ht="12.75">
      <c r="A4" s="18"/>
      <c r="B4" s="19"/>
      <c r="C4" s="3"/>
      <c r="D4" s="3"/>
      <c r="E4" s="3" t="s">
        <v>30</v>
      </c>
      <c r="F4" s="3"/>
      <c r="G4" s="3" t="s">
        <v>31</v>
      </c>
      <c r="H4" s="3" t="s">
        <v>32</v>
      </c>
      <c r="I4" s="3" t="s">
        <v>33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" t="s">
        <v>25</v>
      </c>
      <c r="P4" s="3"/>
      <c r="Q4" s="3"/>
      <c r="R4" s="3"/>
      <c r="S4" s="3" t="s">
        <v>26</v>
      </c>
      <c r="T4" s="3" t="s">
        <v>14</v>
      </c>
      <c r="U4" s="3"/>
      <c r="V4" s="3"/>
      <c r="W4" s="3" t="s">
        <v>27</v>
      </c>
      <c r="X4" s="3"/>
      <c r="Y4" s="3" t="s">
        <v>28</v>
      </c>
      <c r="Z4" s="3" t="s">
        <v>29</v>
      </c>
      <c r="AA4" s="3"/>
      <c r="AB4" s="1"/>
    </row>
    <row r="5" spans="1:28" ht="12.75">
      <c r="A5" s="15" t="s">
        <v>0</v>
      </c>
      <c r="B5" s="16"/>
      <c r="C5" s="20">
        <v>200</v>
      </c>
      <c r="D5" s="20">
        <v>210</v>
      </c>
      <c r="E5" s="20">
        <v>211</v>
      </c>
      <c r="F5" s="20">
        <v>212</v>
      </c>
      <c r="G5" s="20">
        <v>212</v>
      </c>
      <c r="H5" s="20">
        <v>213</v>
      </c>
      <c r="I5" s="20">
        <v>220</v>
      </c>
      <c r="J5" s="20">
        <v>221</v>
      </c>
      <c r="K5" s="20">
        <v>222</v>
      </c>
      <c r="L5" s="20">
        <v>223</v>
      </c>
      <c r="M5" s="20">
        <v>225</v>
      </c>
      <c r="N5" s="20">
        <v>226</v>
      </c>
      <c r="O5" s="20">
        <v>241</v>
      </c>
      <c r="P5" s="20">
        <v>231</v>
      </c>
      <c r="Q5" s="20">
        <v>262</v>
      </c>
      <c r="R5" s="20">
        <v>251</v>
      </c>
      <c r="S5" s="20">
        <v>262</v>
      </c>
      <c r="T5" s="20">
        <v>263</v>
      </c>
      <c r="U5" s="20">
        <v>262</v>
      </c>
      <c r="V5" s="20">
        <v>263</v>
      </c>
      <c r="W5" s="20">
        <v>290</v>
      </c>
      <c r="X5" s="20">
        <v>300</v>
      </c>
      <c r="Y5" s="20">
        <v>310</v>
      </c>
      <c r="Z5" s="20">
        <v>340</v>
      </c>
      <c r="AA5" s="20" t="s">
        <v>1</v>
      </c>
      <c r="AB5" s="1"/>
    </row>
    <row r="6" spans="1:28" ht="12.75">
      <c r="A6" s="4"/>
      <c r="B6" s="5"/>
      <c r="C6" s="21">
        <f>SUM(D5:D42+I5:I42+O5:O42+P6:P42+W5:W42)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"/>
    </row>
    <row r="7" spans="1:28" ht="12.75">
      <c r="A7" s="6" t="s">
        <v>6</v>
      </c>
      <c r="B7" s="7"/>
      <c r="C7" s="22">
        <f>SUM(D7+I7+O7+P7+T7+W7+S7+R7)</f>
        <v>15960991</v>
      </c>
      <c r="D7" s="22">
        <f>SUM(D9+D15+D16+D28)</f>
        <v>7149600</v>
      </c>
      <c r="E7" s="22">
        <f>SUM(E9+E15+E16+E28)</f>
        <v>5496800</v>
      </c>
      <c r="F7" s="22">
        <f>SUM(F9+F16+F28)</f>
        <v>0</v>
      </c>
      <c r="G7" s="22">
        <f>SUM(G9)</f>
        <v>0</v>
      </c>
      <c r="H7" s="22">
        <f>SUM(H9+H15+H16+H28)</f>
        <v>1652800</v>
      </c>
      <c r="I7" s="22">
        <f>SUM(J7+K7+L7+M7+N7+P15)</f>
        <v>8465774</v>
      </c>
      <c r="J7" s="22">
        <f>SUM(J9+J41+J28)</f>
        <v>120692</v>
      </c>
      <c r="K7" s="22">
        <f>SUM(K9+K28+K35+K25+K39)</f>
        <v>221400</v>
      </c>
      <c r="L7" s="22">
        <f>SUM(L9+L23+L28+L16+L38)</f>
        <v>966000</v>
      </c>
      <c r="M7" s="29">
        <f>SUM(M9+M23+M28+M16+M38+M25+M24)</f>
        <v>856800</v>
      </c>
      <c r="N7" s="22">
        <f>SUM(N9+N23+N28+N36+N37+N16+N22+N39+N38+N25+N42)</f>
        <v>6300882</v>
      </c>
      <c r="O7" s="22">
        <v>0</v>
      </c>
      <c r="P7" s="22">
        <f>SUM(P36)</f>
        <v>4000</v>
      </c>
      <c r="Q7" s="22">
        <f>SUM(Q34)</f>
        <v>0</v>
      </c>
      <c r="R7" s="22">
        <f>R40</f>
        <v>0</v>
      </c>
      <c r="S7" s="22">
        <f>SUM(S32+S9+S28)</f>
        <v>45000</v>
      </c>
      <c r="T7" s="22">
        <f>SUM(T32)</f>
        <v>231617</v>
      </c>
      <c r="U7" s="22"/>
      <c r="V7" s="22"/>
      <c r="W7" s="22">
        <f>SUM(W9+W28+W35+W23)</f>
        <v>65000</v>
      </c>
      <c r="X7" s="22">
        <f>SUM(Y7+Z7)</f>
        <v>484570</v>
      </c>
      <c r="Y7" s="22">
        <f>SUM(Y9+Y27+Y23+Y28+Y16)</f>
        <v>0</v>
      </c>
      <c r="Z7" s="22">
        <f>SUM(Z9+Z16+Z23+Z35+Z29+Z36+Z15+Z37)</f>
        <v>484570</v>
      </c>
      <c r="AA7" s="22">
        <f>SUM(C7+X7)</f>
        <v>16445561</v>
      </c>
      <c r="AB7" s="1"/>
    </row>
    <row r="8" spans="1:28" ht="12.75">
      <c r="A8" s="4"/>
      <c r="B8" s="5"/>
      <c r="C8" s="23">
        <f>SUM(C9+C15+C16+C22+C23+C28+C32+C35+C36+C37+C38+C39+C40+C42+C41)</f>
        <v>15960991</v>
      </c>
      <c r="D8" s="24">
        <f>SUM(D9+D15+D16+D22+D23+D28)</f>
        <v>7149600</v>
      </c>
      <c r="E8" s="24">
        <f>SUM(E9+E15+E16+E28)</f>
        <v>5496800</v>
      </c>
      <c r="F8" s="24">
        <f>SUM(F9)</f>
        <v>0</v>
      </c>
      <c r="G8" s="24">
        <f>SUM(G7)</f>
        <v>0</v>
      </c>
      <c r="H8" s="24">
        <f>SUM(H9+H15+H16+H28)</f>
        <v>1652800</v>
      </c>
      <c r="I8" s="23">
        <f>SUM(I9+I15+I16+I22+I23+I28+I35+I36+I37+I38+I39+I24+I25+I42+I41)</f>
        <v>8465774</v>
      </c>
      <c r="J8" s="24">
        <f>SUM(J9+J41+J28)</f>
        <v>120692</v>
      </c>
      <c r="K8" s="24">
        <f>SUM(K9+K15+K16+K22+K23+K28+K32+K35+K25+K39)</f>
        <v>221400</v>
      </c>
      <c r="L8" s="22">
        <f>SUM(L9+L23+L28+L18+L38)</f>
        <v>966000</v>
      </c>
      <c r="M8" s="31">
        <f>SUM(M9+M23+M28+M16+M38+M25+M24)</f>
        <v>856800</v>
      </c>
      <c r="N8" s="24">
        <f>SUM(N9+N15+N16+N22+N23+N28+N32+N35+N36+N37+N39+N38+R22+N25+N42)</f>
        <v>6300882</v>
      </c>
      <c r="O8" s="23">
        <v>0</v>
      </c>
      <c r="P8" s="23">
        <f>SUM(P36)</f>
        <v>4000</v>
      </c>
      <c r="Q8" s="24">
        <f>SUM(Q34)</f>
        <v>0</v>
      </c>
      <c r="R8" s="24">
        <f>R40</f>
        <v>0</v>
      </c>
      <c r="S8" s="24">
        <f>SUM(S32+S29)</f>
        <v>45000</v>
      </c>
      <c r="T8" s="24">
        <f>SUM(T32)</f>
        <v>231617</v>
      </c>
      <c r="U8" s="24"/>
      <c r="V8" s="24"/>
      <c r="W8" s="23">
        <f>SUM(W9+W15+W16+W22+W23+W28+W32+W35)</f>
        <v>65000</v>
      </c>
      <c r="X8" s="23">
        <f>SUM(X9+X16+X23+X28+X35+X1+X15)</f>
        <v>484570</v>
      </c>
      <c r="Y8" s="24">
        <f>SUM(Y9+Y15+Y16+Y22+Y23+Y28+Y32+Y35)</f>
        <v>0</v>
      </c>
      <c r="Z8" s="24">
        <f>SUM(Z9+Z16+Z23+Z28+Z32+Z35+Z36+Z15)</f>
        <v>484570</v>
      </c>
      <c r="AA8" s="23">
        <f>SUM(AA9+AA15+AA16+AA22+AA23+AA28+AA35+AA32+AA36+AA37+AA38+AA39+AA42+AA40+AA41)</f>
        <v>16445561</v>
      </c>
      <c r="AB8" s="1"/>
    </row>
    <row r="9" spans="1:28" ht="12.75">
      <c r="A9" s="8" t="s">
        <v>15</v>
      </c>
      <c r="B9" s="9"/>
      <c r="C9" s="25">
        <f>SUM(C10+C11+C12+C13+C14)</f>
        <v>5555000</v>
      </c>
      <c r="D9" s="26">
        <f>SUM(E9+G9+H9)</f>
        <v>4655000</v>
      </c>
      <c r="E9" s="26">
        <f>SUM(E10+E11+E12+E13+E14)</f>
        <v>3581000</v>
      </c>
      <c r="F9" s="26"/>
      <c r="G9" s="26">
        <f>SUM(G11)</f>
        <v>0</v>
      </c>
      <c r="H9" s="26">
        <f>SUM(H10+H11+H12+H13+H14)</f>
        <v>1074000</v>
      </c>
      <c r="I9" s="25">
        <f>SUM(J9+K9+L9+M9+N9)</f>
        <v>840000</v>
      </c>
      <c r="J9" s="26">
        <f>SUM(J10+J11)</f>
        <v>40000</v>
      </c>
      <c r="K9" s="26">
        <f>SUM(K11)</f>
        <v>125000</v>
      </c>
      <c r="L9" s="26">
        <f>SUM(L11)</f>
        <v>200000</v>
      </c>
      <c r="M9" s="26">
        <f>SUM(M10+M11)</f>
        <v>40000</v>
      </c>
      <c r="N9" s="26">
        <f>SUM(N10+N11+N13+N12+N14)</f>
        <v>435000</v>
      </c>
      <c r="O9" s="25"/>
      <c r="P9" s="25"/>
      <c r="Q9" s="26"/>
      <c r="R9" s="26"/>
      <c r="S9" s="26">
        <f>SUM(S10)</f>
        <v>0</v>
      </c>
      <c r="T9" s="26"/>
      <c r="U9" s="26"/>
      <c r="V9" s="26"/>
      <c r="W9" s="25">
        <v>60000</v>
      </c>
      <c r="X9" s="25">
        <v>231000</v>
      </c>
      <c r="Y9" s="26">
        <f>SUM(Y10+Y11)</f>
        <v>0</v>
      </c>
      <c r="Z9" s="26">
        <v>231000</v>
      </c>
      <c r="AA9" s="25">
        <f>SUM(AA10+AA11+AA12+AA13+AA14)</f>
        <v>5786000</v>
      </c>
      <c r="AB9" s="1"/>
    </row>
    <row r="10" spans="1:28" ht="12.75">
      <c r="A10" s="4" t="s">
        <v>2</v>
      </c>
      <c r="B10" s="5"/>
      <c r="C10" s="20">
        <f>SUM(D10+S10)</f>
        <v>1100000</v>
      </c>
      <c r="D10" s="21">
        <f>SUM(E10+H10)</f>
        <v>1100000</v>
      </c>
      <c r="E10" s="21">
        <v>846000</v>
      </c>
      <c r="F10" s="21"/>
      <c r="G10" s="21"/>
      <c r="H10" s="21">
        <v>254000</v>
      </c>
      <c r="I10" s="20" t="s">
        <v>18</v>
      </c>
      <c r="J10" s="21"/>
      <c r="K10" s="21"/>
      <c r="L10" s="21"/>
      <c r="M10" s="21"/>
      <c r="N10" s="21"/>
      <c r="O10" s="20"/>
      <c r="P10" s="20"/>
      <c r="Q10" s="21"/>
      <c r="R10" s="21"/>
      <c r="S10" s="21"/>
      <c r="T10" s="21"/>
      <c r="U10" s="21"/>
      <c r="V10" s="21"/>
      <c r="W10" s="20"/>
      <c r="X10" s="20"/>
      <c r="Y10" s="21"/>
      <c r="Z10" s="21"/>
      <c r="AA10" s="20">
        <f>SUM(C10)</f>
        <v>1100000</v>
      </c>
      <c r="AB10" s="1"/>
    </row>
    <row r="11" spans="1:28" ht="12.75">
      <c r="A11" s="4" t="s">
        <v>3</v>
      </c>
      <c r="B11" s="5"/>
      <c r="C11" s="20">
        <f>SUM(D11+I11+W11)</f>
        <v>2098000</v>
      </c>
      <c r="D11" s="21">
        <f>SUM(E11+F11+H11+G11)</f>
        <v>1443000</v>
      </c>
      <c r="E11" s="21">
        <v>1110000</v>
      </c>
      <c r="F11" s="21"/>
      <c r="G11" s="21">
        <v>0</v>
      </c>
      <c r="H11" s="21">
        <v>333000</v>
      </c>
      <c r="I11" s="20">
        <f>SUM(J11+K11+L11+M11+N11)</f>
        <v>655000</v>
      </c>
      <c r="J11" s="21">
        <v>40000</v>
      </c>
      <c r="K11" s="21">
        <v>125000</v>
      </c>
      <c r="L11" s="21">
        <v>200000</v>
      </c>
      <c r="M11" s="21">
        <v>40000</v>
      </c>
      <c r="N11" s="21">
        <v>250000</v>
      </c>
      <c r="O11" s="20"/>
      <c r="P11" s="20"/>
      <c r="Q11" s="21"/>
      <c r="R11" s="21"/>
      <c r="S11" s="21"/>
      <c r="T11" s="21"/>
      <c r="U11" s="21"/>
      <c r="V11" s="21"/>
      <c r="W11" s="20">
        <v>0</v>
      </c>
      <c r="X11" s="20">
        <v>230000</v>
      </c>
      <c r="Y11" s="21">
        <v>0</v>
      </c>
      <c r="Z11" s="21">
        <v>230000</v>
      </c>
      <c r="AA11" s="20">
        <f>SUM(C11+X11)</f>
        <v>2328000</v>
      </c>
      <c r="AB11" s="1"/>
    </row>
    <row r="12" spans="1:28" ht="12.75">
      <c r="A12" s="4" t="s">
        <v>4</v>
      </c>
      <c r="B12" s="5"/>
      <c r="C12" s="20">
        <f>SUM(D12+I12+W12)</f>
        <v>135000</v>
      </c>
      <c r="D12" s="21">
        <f>SUM(E12+F12+H12+G12)</f>
        <v>0</v>
      </c>
      <c r="E12" s="21"/>
      <c r="F12" s="21"/>
      <c r="G12" s="21"/>
      <c r="H12" s="21"/>
      <c r="I12" s="20">
        <v>135000</v>
      </c>
      <c r="J12" s="21"/>
      <c r="K12" s="21"/>
      <c r="L12" s="21"/>
      <c r="M12" s="21"/>
      <c r="N12" s="21">
        <v>135000</v>
      </c>
      <c r="O12" s="20"/>
      <c r="P12" s="20"/>
      <c r="Q12" s="21"/>
      <c r="R12" s="21"/>
      <c r="S12" s="21"/>
      <c r="T12" s="21"/>
      <c r="U12" s="21"/>
      <c r="V12" s="21"/>
      <c r="W12" s="20"/>
      <c r="X12" s="20">
        <f aca="true" t="shared" si="0" ref="X12:X19">SUM(Y12+Z12)</f>
        <v>0</v>
      </c>
      <c r="Y12" s="21"/>
      <c r="Z12" s="21"/>
      <c r="AA12" s="20">
        <v>135000</v>
      </c>
      <c r="AB12" s="1"/>
    </row>
    <row r="13" spans="1:28" ht="12.75">
      <c r="A13" s="4" t="s">
        <v>35</v>
      </c>
      <c r="B13" s="5"/>
      <c r="C13" s="20">
        <f>SUM(D13+I13+W13)</f>
        <v>110000</v>
      </c>
      <c r="D13" s="21">
        <f>SUM(E13+F13+H13+G13)</f>
        <v>0</v>
      </c>
      <c r="E13" s="21"/>
      <c r="F13" s="21"/>
      <c r="G13" s="21"/>
      <c r="H13" s="21"/>
      <c r="I13" s="20">
        <f aca="true" t="shared" si="1" ref="I13:I28">SUM(J13+K13+L13+M13+N13)</f>
        <v>50000</v>
      </c>
      <c r="J13" s="21"/>
      <c r="K13" s="21"/>
      <c r="L13" s="21"/>
      <c r="M13" s="21"/>
      <c r="N13" s="21">
        <v>50000</v>
      </c>
      <c r="O13" s="20"/>
      <c r="P13" s="20"/>
      <c r="Q13" s="21"/>
      <c r="R13" s="21"/>
      <c r="S13" s="21"/>
      <c r="T13" s="21"/>
      <c r="U13" s="21"/>
      <c r="V13" s="21"/>
      <c r="W13" s="20">
        <v>60000</v>
      </c>
      <c r="X13" s="20">
        <f t="shared" si="0"/>
        <v>1000</v>
      </c>
      <c r="Y13" s="21"/>
      <c r="Z13" s="21">
        <v>1000</v>
      </c>
      <c r="AA13" s="20">
        <f aca="true" t="shared" si="2" ref="AA13:AA20">SUM(C13+X13)</f>
        <v>111000</v>
      </c>
      <c r="AB13" s="1"/>
    </row>
    <row r="14" spans="1:28" ht="12.75">
      <c r="A14" s="4" t="s">
        <v>12</v>
      </c>
      <c r="B14" s="5"/>
      <c r="C14" s="20">
        <f>SUM(D14+I14+W14)</f>
        <v>2112000</v>
      </c>
      <c r="D14" s="21">
        <f>SUM(E14+F14+H14+G14)</f>
        <v>2112000</v>
      </c>
      <c r="E14" s="21">
        <v>1625000</v>
      </c>
      <c r="F14" s="21"/>
      <c r="G14" s="21"/>
      <c r="H14" s="21">
        <v>487000</v>
      </c>
      <c r="I14" s="20">
        <f t="shared" si="1"/>
        <v>0</v>
      </c>
      <c r="J14" s="21"/>
      <c r="K14" s="21"/>
      <c r="L14" s="21"/>
      <c r="M14" s="21"/>
      <c r="N14" s="21">
        <v>0</v>
      </c>
      <c r="O14" s="20"/>
      <c r="P14" s="20"/>
      <c r="Q14" s="21"/>
      <c r="R14" s="21"/>
      <c r="S14" s="21"/>
      <c r="T14" s="21"/>
      <c r="U14" s="21"/>
      <c r="V14" s="21"/>
      <c r="W14" s="20">
        <v>0</v>
      </c>
      <c r="X14" s="20"/>
      <c r="Y14" s="21"/>
      <c r="Z14" s="21"/>
      <c r="AA14" s="20">
        <f t="shared" si="2"/>
        <v>2112000</v>
      </c>
      <c r="AB14" s="1"/>
    </row>
    <row r="15" spans="1:28" ht="12.75">
      <c r="A15" s="8" t="s">
        <v>5</v>
      </c>
      <c r="B15" s="5"/>
      <c r="C15" s="25">
        <f>D15</f>
        <v>210600</v>
      </c>
      <c r="D15" s="26">
        <f>E15+H15</f>
        <v>210600</v>
      </c>
      <c r="E15" s="26">
        <v>161800</v>
      </c>
      <c r="F15" s="26"/>
      <c r="G15" s="26"/>
      <c r="H15" s="26">
        <v>48800</v>
      </c>
      <c r="I15" s="25">
        <f>SUM(J15+K15+L15+M15+N15)</f>
        <v>0</v>
      </c>
      <c r="J15" s="26"/>
      <c r="K15" s="26"/>
      <c r="L15" s="26"/>
      <c r="M15" s="26"/>
      <c r="N15" s="26"/>
      <c r="O15" s="25"/>
      <c r="P15" s="25"/>
      <c r="Q15" s="26"/>
      <c r="R15" s="26"/>
      <c r="S15" s="26"/>
      <c r="T15" s="26"/>
      <c r="U15" s="26"/>
      <c r="V15" s="26"/>
      <c r="W15" s="25"/>
      <c r="X15" s="25">
        <f t="shared" si="0"/>
        <v>0</v>
      </c>
      <c r="Y15" s="26"/>
      <c r="Z15" s="26">
        <v>0</v>
      </c>
      <c r="AA15" s="25">
        <f>C15</f>
        <v>210600</v>
      </c>
      <c r="AB15" s="1"/>
    </row>
    <row r="16" spans="1:28" ht="12.75">
      <c r="A16" s="8" t="s">
        <v>16</v>
      </c>
      <c r="B16" s="9"/>
      <c r="C16" s="25">
        <f>SUM(C17+C18+C19+C20+C21)</f>
        <v>2370000</v>
      </c>
      <c r="D16" s="26">
        <f>SUM(D18)</f>
        <v>770000</v>
      </c>
      <c r="E16" s="26">
        <v>591000</v>
      </c>
      <c r="F16" s="26"/>
      <c r="G16" s="26"/>
      <c r="H16" s="26">
        <f>SUM(H18)</f>
        <v>179000</v>
      </c>
      <c r="I16" s="25">
        <f>SUM(J16+K16+L16+M16+N16)</f>
        <v>1600000</v>
      </c>
      <c r="J16" s="26"/>
      <c r="K16" s="26"/>
      <c r="L16" s="26">
        <v>0</v>
      </c>
      <c r="M16" s="26">
        <v>0</v>
      </c>
      <c r="N16" s="26">
        <f>SUM(N17+N19+N20+N21+N18)</f>
        <v>1600000</v>
      </c>
      <c r="O16" s="25"/>
      <c r="P16" s="25"/>
      <c r="Q16" s="26"/>
      <c r="R16" s="26"/>
      <c r="S16" s="26"/>
      <c r="T16" s="26"/>
      <c r="U16" s="26"/>
      <c r="V16" s="26"/>
      <c r="W16" s="25"/>
      <c r="X16" s="25">
        <f>SUM(X17+X18+X20+X21)</f>
        <v>213570</v>
      </c>
      <c r="Y16" s="26">
        <v>0</v>
      </c>
      <c r="Z16" s="26">
        <f>SUM(Z17+Z18+Z20+Z21)</f>
        <v>213570</v>
      </c>
      <c r="AA16" s="25">
        <f t="shared" si="2"/>
        <v>2583570</v>
      </c>
      <c r="AB16" s="1"/>
    </row>
    <row r="17" spans="1:28" ht="12.75">
      <c r="A17" s="8" t="s">
        <v>37</v>
      </c>
      <c r="B17" s="5"/>
      <c r="C17" s="20">
        <f>SUM(D16:D52+I16:I52+O16:O52+P17:P52+W16:W52)</f>
        <v>10000</v>
      </c>
      <c r="D17" s="21">
        <f>SUM(E17+H17)</f>
        <v>0</v>
      </c>
      <c r="E17" s="21"/>
      <c r="F17" s="21"/>
      <c r="G17" s="21"/>
      <c r="H17" s="21"/>
      <c r="I17" s="20">
        <f t="shared" si="1"/>
        <v>10000</v>
      </c>
      <c r="J17" s="21"/>
      <c r="K17" s="21"/>
      <c r="L17" s="21"/>
      <c r="M17" s="21"/>
      <c r="N17" s="21">
        <v>10000</v>
      </c>
      <c r="O17" s="20"/>
      <c r="P17" s="20"/>
      <c r="Q17" s="21"/>
      <c r="R17" s="21"/>
      <c r="S17" s="21"/>
      <c r="T17" s="21"/>
      <c r="U17" s="21"/>
      <c r="V17" s="21"/>
      <c r="W17" s="20"/>
      <c r="X17" s="20">
        <f t="shared" si="0"/>
        <v>0</v>
      </c>
      <c r="Y17" s="21"/>
      <c r="Z17" s="21">
        <v>0</v>
      </c>
      <c r="AA17" s="20">
        <f t="shared" si="2"/>
        <v>10000</v>
      </c>
      <c r="AB17" s="1"/>
    </row>
    <row r="18" spans="1:28" ht="12.75">
      <c r="A18" s="4" t="s">
        <v>7</v>
      </c>
      <c r="B18" s="5"/>
      <c r="C18" s="20">
        <f>SUM(D17:D53+I17:I53+O17:O53+P18:P53+W17:W53)</f>
        <v>818000</v>
      </c>
      <c r="D18" s="21">
        <f>SUM(E18+H18)</f>
        <v>770000</v>
      </c>
      <c r="E18" s="21">
        <v>591000</v>
      </c>
      <c r="F18" s="21"/>
      <c r="G18" s="21"/>
      <c r="H18" s="21">
        <v>179000</v>
      </c>
      <c r="I18" s="20">
        <f t="shared" si="1"/>
        <v>48000</v>
      </c>
      <c r="J18" s="21"/>
      <c r="K18" s="21"/>
      <c r="L18" s="21">
        <v>0</v>
      </c>
      <c r="M18" s="21"/>
      <c r="N18" s="21">
        <v>48000</v>
      </c>
      <c r="O18" s="20"/>
      <c r="P18" s="20"/>
      <c r="Q18" s="21"/>
      <c r="R18" s="21"/>
      <c r="S18" s="21"/>
      <c r="T18" s="21"/>
      <c r="U18" s="21"/>
      <c r="V18" s="21"/>
      <c r="W18" s="20"/>
      <c r="X18" s="20">
        <f t="shared" si="0"/>
        <v>203570</v>
      </c>
      <c r="Y18" s="21"/>
      <c r="Z18" s="21">
        <v>203570</v>
      </c>
      <c r="AA18" s="20">
        <f t="shared" si="2"/>
        <v>1021570</v>
      </c>
      <c r="AB18" s="1"/>
    </row>
    <row r="19" spans="1:28" ht="12.75">
      <c r="A19" s="8" t="s">
        <v>38</v>
      </c>
      <c r="B19" s="5"/>
      <c r="C19" s="20">
        <f>SUM(D18:D54+I18:I54+O18:O54+P19:P54+W18:W54)</f>
        <v>5000</v>
      </c>
      <c r="D19" s="21">
        <f>SUM(E19+H19)</f>
        <v>0</v>
      </c>
      <c r="E19" s="21"/>
      <c r="F19" s="21"/>
      <c r="G19" s="21"/>
      <c r="H19" s="21"/>
      <c r="I19" s="20">
        <f t="shared" si="1"/>
        <v>5000</v>
      </c>
      <c r="J19" s="21"/>
      <c r="K19" s="21"/>
      <c r="L19" s="21"/>
      <c r="M19" s="21"/>
      <c r="N19" s="21">
        <v>5000</v>
      </c>
      <c r="O19" s="20"/>
      <c r="P19" s="20"/>
      <c r="Q19" s="21"/>
      <c r="R19" s="21"/>
      <c r="S19" s="21"/>
      <c r="T19" s="21"/>
      <c r="U19" s="21"/>
      <c r="V19" s="21"/>
      <c r="W19" s="20"/>
      <c r="X19" s="20">
        <f t="shared" si="0"/>
        <v>0</v>
      </c>
      <c r="Y19" s="21"/>
      <c r="Z19" s="21"/>
      <c r="AA19" s="20">
        <f t="shared" si="2"/>
        <v>5000</v>
      </c>
      <c r="AB19" s="1"/>
    </row>
    <row r="20" spans="1:28" ht="12.75">
      <c r="A20" s="8" t="s">
        <v>39</v>
      </c>
      <c r="B20" s="5"/>
      <c r="C20" s="20">
        <f>SUM(D19:D55+I19:I55+O19:O55+P20:P55+W19:W55)</f>
        <v>1537000</v>
      </c>
      <c r="D20" s="21"/>
      <c r="E20" s="21"/>
      <c r="F20" s="21"/>
      <c r="G20" s="21"/>
      <c r="H20" s="21"/>
      <c r="I20" s="20">
        <f t="shared" si="1"/>
        <v>1537000</v>
      </c>
      <c r="J20" s="21"/>
      <c r="K20" s="21"/>
      <c r="L20" s="21"/>
      <c r="M20" s="21">
        <v>0</v>
      </c>
      <c r="N20" s="21">
        <v>1537000</v>
      </c>
      <c r="O20" s="20"/>
      <c r="P20" s="20"/>
      <c r="Q20" s="21"/>
      <c r="R20" s="21"/>
      <c r="S20" s="21"/>
      <c r="T20" s="21"/>
      <c r="U20" s="21"/>
      <c r="V20" s="21"/>
      <c r="W20" s="20"/>
      <c r="X20" s="20">
        <v>0</v>
      </c>
      <c r="Y20" s="21">
        <v>0</v>
      </c>
      <c r="Z20" s="21">
        <v>0</v>
      </c>
      <c r="AA20" s="20">
        <f t="shared" si="2"/>
        <v>1537000</v>
      </c>
      <c r="AB20" s="1"/>
    </row>
    <row r="21" spans="1:28" ht="12.75">
      <c r="A21" s="8" t="s">
        <v>40</v>
      </c>
      <c r="B21" s="5"/>
      <c r="C21" s="20">
        <f>SUM(D20:D56+I20:I56+O20:O56+P21:P56+W20:W56)</f>
        <v>0</v>
      </c>
      <c r="D21" s="21"/>
      <c r="E21" s="21"/>
      <c r="F21" s="21"/>
      <c r="G21" s="21"/>
      <c r="H21" s="21"/>
      <c r="I21" s="20">
        <f t="shared" si="1"/>
        <v>0</v>
      </c>
      <c r="J21" s="21"/>
      <c r="K21" s="21"/>
      <c r="L21" s="21"/>
      <c r="M21" s="21"/>
      <c r="N21" s="21"/>
      <c r="O21" s="20"/>
      <c r="P21" s="20"/>
      <c r="Q21" s="21"/>
      <c r="R21" s="21"/>
      <c r="S21" s="21"/>
      <c r="T21" s="21"/>
      <c r="U21" s="21"/>
      <c r="V21" s="21"/>
      <c r="W21" s="20"/>
      <c r="X21" s="20">
        <v>10000</v>
      </c>
      <c r="Y21" s="27">
        <v>0</v>
      </c>
      <c r="Z21" s="21">
        <v>10000</v>
      </c>
      <c r="AA21" s="20">
        <f>SUM(I21+X21)</f>
        <v>10000</v>
      </c>
      <c r="AB21" s="1"/>
    </row>
    <row r="22" spans="1:28" ht="12.75">
      <c r="A22" s="8" t="s">
        <v>36</v>
      </c>
      <c r="B22" s="9">
        <v>7</v>
      </c>
      <c r="C22" s="25">
        <v>0</v>
      </c>
      <c r="D22" s="26">
        <f aca="true" t="shared" si="3" ref="D22:D30">SUM(E22+F22+H22)</f>
        <v>0</v>
      </c>
      <c r="E22" s="26"/>
      <c r="F22" s="26"/>
      <c r="G22" s="26"/>
      <c r="H22" s="26"/>
      <c r="I22" s="25">
        <v>0</v>
      </c>
      <c r="J22" s="26"/>
      <c r="K22" s="26"/>
      <c r="L22" s="26"/>
      <c r="M22" s="26"/>
      <c r="N22" s="26">
        <v>0</v>
      </c>
      <c r="O22" s="25">
        <v>0</v>
      </c>
      <c r="P22" s="25"/>
      <c r="Q22" s="26"/>
      <c r="R22" s="26"/>
      <c r="S22" s="26"/>
      <c r="T22" s="26"/>
      <c r="U22" s="26"/>
      <c r="V22" s="26"/>
      <c r="W22" s="25"/>
      <c r="X22" s="25"/>
      <c r="Y22" s="26"/>
      <c r="Z22" s="26"/>
      <c r="AA22" s="25">
        <v>0</v>
      </c>
      <c r="AB22" s="1"/>
    </row>
    <row r="23" spans="1:28" ht="12.75">
      <c r="A23" s="8" t="s">
        <v>8</v>
      </c>
      <c r="B23" s="7"/>
      <c r="C23" s="25">
        <f>SUM(D22:D55+I22:I55+O22:O55+P23:P55+W22:W55)</f>
        <v>814000</v>
      </c>
      <c r="D23" s="26">
        <f t="shared" si="3"/>
        <v>0</v>
      </c>
      <c r="E23" s="26"/>
      <c r="F23" s="26"/>
      <c r="G23" s="26"/>
      <c r="H23" s="26"/>
      <c r="I23" s="25">
        <f>L23+M23+N23</f>
        <v>814000</v>
      </c>
      <c r="J23" s="26"/>
      <c r="K23" s="26"/>
      <c r="L23" s="26">
        <v>186000</v>
      </c>
      <c r="M23" s="26">
        <v>100000</v>
      </c>
      <c r="N23" s="26">
        <f>N26+N27</f>
        <v>528000</v>
      </c>
      <c r="O23" s="25">
        <v>0</v>
      </c>
      <c r="P23" s="25"/>
      <c r="Q23" s="26"/>
      <c r="R23" s="26"/>
      <c r="S23" s="26"/>
      <c r="T23" s="26"/>
      <c r="U23" s="26"/>
      <c r="V23" s="26"/>
      <c r="W23" s="25">
        <v>0</v>
      </c>
      <c r="X23" s="25">
        <v>10000</v>
      </c>
      <c r="Y23" s="26">
        <v>0</v>
      </c>
      <c r="Z23" s="26">
        <v>10000</v>
      </c>
      <c r="AA23" s="25">
        <f>SUM(AA24+AA25+AA26+AA27)</f>
        <v>824000</v>
      </c>
      <c r="AB23" s="1"/>
    </row>
    <row r="24" spans="1:28" ht="12.75">
      <c r="A24" s="8" t="s">
        <v>41</v>
      </c>
      <c r="B24" s="7"/>
      <c r="C24" s="25">
        <f>SUM(D23:D56+I23:I56+O23:O56+P24:P56+W23:W56)</f>
        <v>0</v>
      </c>
      <c r="D24" s="26"/>
      <c r="E24" s="26"/>
      <c r="F24" s="26"/>
      <c r="G24" s="26"/>
      <c r="H24" s="26"/>
      <c r="I24" s="25">
        <f>SUM(M24)</f>
        <v>0</v>
      </c>
      <c r="J24" s="26"/>
      <c r="K24" s="26"/>
      <c r="L24" s="26"/>
      <c r="M24" s="26">
        <v>0</v>
      </c>
      <c r="N24" s="26"/>
      <c r="O24" s="25"/>
      <c r="P24" s="25"/>
      <c r="Q24" s="26"/>
      <c r="R24" s="26"/>
      <c r="S24" s="26"/>
      <c r="T24" s="26"/>
      <c r="U24" s="26"/>
      <c r="V24" s="26"/>
      <c r="W24" s="25"/>
      <c r="X24" s="25"/>
      <c r="Y24" s="26"/>
      <c r="Z24" s="26"/>
      <c r="AA24" s="25">
        <v>0</v>
      </c>
      <c r="AB24" s="1"/>
    </row>
    <row r="25" spans="1:28" ht="12.75">
      <c r="A25" s="8" t="s">
        <v>50</v>
      </c>
      <c r="B25" s="7"/>
      <c r="C25" s="25">
        <f>SUM(D23:D56+I23:I56+O23:O56+P25:P56+W23:W56)</f>
        <v>0</v>
      </c>
      <c r="D25" s="26"/>
      <c r="E25" s="26"/>
      <c r="F25" s="26"/>
      <c r="G25" s="26"/>
      <c r="H25" s="26"/>
      <c r="I25" s="25">
        <f t="shared" si="1"/>
        <v>0</v>
      </c>
      <c r="J25" s="26"/>
      <c r="K25" s="26">
        <v>0</v>
      </c>
      <c r="L25" s="26"/>
      <c r="M25" s="26">
        <v>0</v>
      </c>
      <c r="N25" s="26">
        <v>0</v>
      </c>
      <c r="O25" s="25"/>
      <c r="P25" s="25"/>
      <c r="Q25" s="26"/>
      <c r="R25" s="26"/>
      <c r="S25" s="26"/>
      <c r="T25" s="26"/>
      <c r="U25" s="26"/>
      <c r="V25" s="26"/>
      <c r="W25" s="25"/>
      <c r="X25" s="25">
        <v>0</v>
      </c>
      <c r="Y25" s="26"/>
      <c r="Z25" s="26">
        <v>0</v>
      </c>
      <c r="AA25" s="25">
        <f aca="true" t="shared" si="4" ref="AA25:AA31">SUM(C25+X25)</f>
        <v>0</v>
      </c>
      <c r="AB25" s="1"/>
    </row>
    <row r="26" spans="1:28" ht="12.75">
      <c r="A26" s="4" t="s">
        <v>49</v>
      </c>
      <c r="B26" s="5"/>
      <c r="C26" s="20">
        <f>I26</f>
        <v>577000</v>
      </c>
      <c r="D26" s="21">
        <f t="shared" si="3"/>
        <v>0</v>
      </c>
      <c r="E26" s="21"/>
      <c r="F26" s="21"/>
      <c r="G26" s="21"/>
      <c r="H26" s="21"/>
      <c r="I26" s="20">
        <f>L26+N26</f>
        <v>577000</v>
      </c>
      <c r="J26" s="21">
        <v>0</v>
      </c>
      <c r="K26" s="21"/>
      <c r="L26" s="21">
        <v>184000</v>
      </c>
      <c r="M26" s="21">
        <v>0</v>
      </c>
      <c r="N26" s="21">
        <v>393000</v>
      </c>
      <c r="O26" s="20">
        <v>0</v>
      </c>
      <c r="P26" s="20"/>
      <c r="Q26" s="21"/>
      <c r="R26" s="21"/>
      <c r="S26" s="21"/>
      <c r="T26" s="21"/>
      <c r="U26" s="21"/>
      <c r="V26" s="21"/>
      <c r="W26" s="20">
        <v>0</v>
      </c>
      <c r="X26" s="20">
        <v>0</v>
      </c>
      <c r="Y26" s="21">
        <v>0</v>
      </c>
      <c r="Z26" s="21">
        <v>0</v>
      </c>
      <c r="AA26" s="20">
        <f>C26</f>
        <v>577000</v>
      </c>
      <c r="AB26" s="1"/>
    </row>
    <row r="27" spans="1:28" ht="12.75">
      <c r="A27" s="4" t="s">
        <v>9</v>
      </c>
      <c r="B27" s="5"/>
      <c r="C27" s="20">
        <f>SUM(I27)</f>
        <v>237000</v>
      </c>
      <c r="D27" s="21">
        <f t="shared" si="3"/>
        <v>0</v>
      </c>
      <c r="E27" s="21"/>
      <c r="F27" s="21"/>
      <c r="G27" s="21"/>
      <c r="H27" s="21"/>
      <c r="I27" s="20">
        <f>SUM(J27+K27+L27+M27+N27)</f>
        <v>237000</v>
      </c>
      <c r="J27" s="21"/>
      <c r="K27" s="21"/>
      <c r="L27" s="21">
        <v>2000</v>
      </c>
      <c r="M27" s="21">
        <v>100000</v>
      </c>
      <c r="N27" s="21">
        <v>135000</v>
      </c>
      <c r="O27" s="20"/>
      <c r="P27" s="20"/>
      <c r="Q27" s="21"/>
      <c r="R27" s="21"/>
      <c r="S27" s="21"/>
      <c r="T27" s="21"/>
      <c r="U27" s="21"/>
      <c r="V27" s="21"/>
      <c r="W27" s="20"/>
      <c r="X27" s="20">
        <f>SUM(Y27+Z27)</f>
        <v>10000</v>
      </c>
      <c r="Y27" s="21"/>
      <c r="Z27" s="21">
        <v>10000</v>
      </c>
      <c r="AA27" s="20">
        <f t="shared" si="4"/>
        <v>247000</v>
      </c>
      <c r="AB27" s="1"/>
    </row>
    <row r="28" spans="1:28" ht="12.75">
      <c r="A28" s="8" t="s">
        <v>10</v>
      </c>
      <c r="B28" s="9"/>
      <c r="C28" s="25">
        <f>SUM(D28+I28+W28+S28)</f>
        <v>2189000</v>
      </c>
      <c r="D28" s="26">
        <f t="shared" si="3"/>
        <v>1514000</v>
      </c>
      <c r="E28" s="26">
        <f>SUM(E29+E30+E31)</f>
        <v>1163000</v>
      </c>
      <c r="F28" s="26"/>
      <c r="G28" s="26"/>
      <c r="H28" s="26">
        <f>SUM(H29+H30+H31)</f>
        <v>351000</v>
      </c>
      <c r="I28" s="25">
        <f t="shared" si="1"/>
        <v>674000</v>
      </c>
      <c r="J28" s="26">
        <v>1000</v>
      </c>
      <c r="K28" s="26">
        <f>SUM(K29+K30)</f>
        <v>13000</v>
      </c>
      <c r="L28" s="26">
        <f>SUM(L29+L31)</f>
        <v>240000</v>
      </c>
      <c r="M28" s="26">
        <f>SUM(M29+M30+M31)</f>
        <v>200000</v>
      </c>
      <c r="N28" s="26">
        <v>220000</v>
      </c>
      <c r="O28" s="25"/>
      <c r="P28" s="25"/>
      <c r="Q28" s="26"/>
      <c r="R28" s="26"/>
      <c r="S28" s="26">
        <v>0</v>
      </c>
      <c r="T28" s="26"/>
      <c r="U28" s="26"/>
      <c r="V28" s="26"/>
      <c r="W28" s="25">
        <v>1000</v>
      </c>
      <c r="X28" s="25">
        <v>30000</v>
      </c>
      <c r="Y28" s="26">
        <v>0</v>
      </c>
      <c r="Z28" s="26">
        <f>Z29</f>
        <v>30000</v>
      </c>
      <c r="AA28" s="25">
        <f>SUM(C28+X28)</f>
        <v>2219000</v>
      </c>
      <c r="AB28" s="1"/>
    </row>
    <row r="29" spans="1:28" ht="12.75">
      <c r="A29" s="10" t="s">
        <v>11</v>
      </c>
      <c r="B29" s="11"/>
      <c r="C29" s="20">
        <f>SUM(D28:D59+I28:I59+O28:O59+P29:P59+W28:W59)</f>
        <v>2189000</v>
      </c>
      <c r="D29" s="21">
        <f t="shared" si="3"/>
        <v>1514000</v>
      </c>
      <c r="E29" s="21">
        <v>1163000</v>
      </c>
      <c r="F29" s="21"/>
      <c r="G29" s="21"/>
      <c r="H29" s="21">
        <v>351000</v>
      </c>
      <c r="I29" s="20">
        <f>SUM(K29+L29+M29+N29+J29)</f>
        <v>674000</v>
      </c>
      <c r="J29" s="21">
        <v>1000</v>
      </c>
      <c r="K29" s="21">
        <v>13000</v>
      </c>
      <c r="L29" s="21">
        <v>240000</v>
      </c>
      <c r="M29" s="21">
        <v>200000</v>
      </c>
      <c r="N29" s="21">
        <v>220000</v>
      </c>
      <c r="O29" s="20"/>
      <c r="P29" s="20"/>
      <c r="Q29" s="21"/>
      <c r="R29" s="21"/>
      <c r="S29" s="21">
        <v>0</v>
      </c>
      <c r="T29" s="21"/>
      <c r="U29" s="21"/>
      <c r="V29" s="21"/>
      <c r="W29" s="20">
        <v>1000</v>
      </c>
      <c r="X29" s="20">
        <f>SUM(Y29+Z29)</f>
        <v>30000</v>
      </c>
      <c r="Y29" s="21">
        <v>0</v>
      </c>
      <c r="Z29" s="21">
        <v>30000</v>
      </c>
      <c r="AA29" s="20">
        <f>SUM(C29+X29+S29)</f>
        <v>2219000</v>
      </c>
      <c r="AB29" s="1"/>
    </row>
    <row r="30" spans="1:28" ht="12.75">
      <c r="A30" s="10" t="s">
        <v>12</v>
      </c>
      <c r="B30" s="11"/>
      <c r="C30" s="20">
        <f>SUM(D29:D60+I29:I60+O29:O60+P30:P60+W29:W60)</f>
        <v>0</v>
      </c>
      <c r="D30" s="21">
        <f t="shared" si="3"/>
        <v>0</v>
      </c>
      <c r="E30" s="21">
        <v>0</v>
      </c>
      <c r="F30" s="21"/>
      <c r="G30" s="21"/>
      <c r="H30" s="21">
        <v>0</v>
      </c>
      <c r="I30" s="20">
        <f>SUM(K30+L30+M30+N30)</f>
        <v>0</v>
      </c>
      <c r="J30" s="21"/>
      <c r="K30" s="21"/>
      <c r="L30" s="21"/>
      <c r="M30" s="21"/>
      <c r="N30" s="21"/>
      <c r="O30" s="20"/>
      <c r="P30" s="20"/>
      <c r="Q30" s="21"/>
      <c r="R30" s="21"/>
      <c r="S30" s="21"/>
      <c r="T30" s="21"/>
      <c r="U30" s="21"/>
      <c r="V30" s="21"/>
      <c r="W30" s="20"/>
      <c r="X30" s="20">
        <v>0</v>
      </c>
      <c r="Y30" s="21"/>
      <c r="Z30" s="21">
        <v>0</v>
      </c>
      <c r="AA30" s="20">
        <f t="shared" si="4"/>
        <v>0</v>
      </c>
      <c r="AB30" s="17"/>
    </row>
    <row r="31" spans="1:28" ht="12.75">
      <c r="A31" s="8" t="s">
        <v>43</v>
      </c>
      <c r="B31" s="9"/>
      <c r="C31" s="20">
        <f>SUM(D31+I31)</f>
        <v>0</v>
      </c>
      <c r="D31" s="21">
        <v>0</v>
      </c>
      <c r="E31" s="21">
        <v>0</v>
      </c>
      <c r="F31" s="21"/>
      <c r="G31" s="21"/>
      <c r="H31" s="21">
        <v>0</v>
      </c>
      <c r="I31" s="20">
        <f>SUM(K31+L31+M31+N31)</f>
        <v>0</v>
      </c>
      <c r="J31" s="21"/>
      <c r="K31" s="21"/>
      <c r="L31" s="21">
        <v>0</v>
      </c>
      <c r="M31" s="21">
        <v>0</v>
      </c>
      <c r="N31" s="21"/>
      <c r="O31" s="20"/>
      <c r="P31" s="20"/>
      <c r="Q31" s="21"/>
      <c r="R31" s="21"/>
      <c r="S31" s="21"/>
      <c r="T31" s="21"/>
      <c r="U31" s="21"/>
      <c r="V31" s="21"/>
      <c r="W31" s="20"/>
      <c r="X31" s="20"/>
      <c r="Y31" s="21"/>
      <c r="Z31" s="21"/>
      <c r="AA31" s="20">
        <f t="shared" si="4"/>
        <v>0</v>
      </c>
      <c r="AB31" s="17"/>
    </row>
    <row r="32" spans="1:28" ht="12.75">
      <c r="A32" s="8" t="s">
        <v>13</v>
      </c>
      <c r="B32" s="5"/>
      <c r="C32" s="25">
        <f>SUM(S32+T32)</f>
        <v>276617</v>
      </c>
      <c r="D32" s="26">
        <f aca="true" t="shared" si="5" ref="D32:D42">SUM(E32+F32+H32)</f>
        <v>0</v>
      </c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5"/>
      <c r="P32" s="25"/>
      <c r="Q32" s="26"/>
      <c r="R32" s="26"/>
      <c r="S32" s="26">
        <v>45000</v>
      </c>
      <c r="T32" s="26">
        <f>SUM(T33)</f>
        <v>231617</v>
      </c>
      <c r="U32" s="26"/>
      <c r="V32" s="26"/>
      <c r="W32" s="25"/>
      <c r="X32" s="25">
        <f>SUM(Y37)</f>
        <v>0</v>
      </c>
      <c r="Y32" s="26"/>
      <c r="Z32" s="26"/>
      <c r="AA32" s="25">
        <f>SUM(C32)</f>
        <v>276617</v>
      </c>
      <c r="AB32" s="1"/>
    </row>
    <row r="33" spans="1:28" ht="12.75">
      <c r="A33" s="4" t="s">
        <v>14</v>
      </c>
      <c r="B33" s="5"/>
      <c r="C33" s="20">
        <f>SUM(T33)</f>
        <v>231617</v>
      </c>
      <c r="D33" s="21">
        <f t="shared" si="5"/>
        <v>0</v>
      </c>
      <c r="E33" s="21"/>
      <c r="F33" s="21"/>
      <c r="G33" s="21"/>
      <c r="H33" s="21"/>
      <c r="I33" s="20">
        <f>SUM(J33+K33+L33+M33+N33)</f>
        <v>0</v>
      </c>
      <c r="J33" s="27"/>
      <c r="K33" s="21"/>
      <c r="L33" s="21"/>
      <c r="M33" s="21"/>
      <c r="N33" s="21"/>
      <c r="O33" s="20"/>
      <c r="P33" s="20"/>
      <c r="Q33" s="21"/>
      <c r="R33" s="21"/>
      <c r="S33" s="21"/>
      <c r="T33" s="21">
        <v>231617</v>
      </c>
      <c r="U33" s="21"/>
      <c r="V33" s="21"/>
      <c r="W33" s="20"/>
      <c r="X33" s="20">
        <f>SUM(Y33+Z33)</f>
        <v>0</v>
      </c>
      <c r="Y33" s="21"/>
      <c r="Z33" s="21"/>
      <c r="AA33" s="20">
        <f>SUM(C33)</f>
        <v>231617</v>
      </c>
      <c r="AB33" s="1"/>
    </row>
    <row r="34" spans="1:28" ht="12.75">
      <c r="A34" s="4" t="s">
        <v>19</v>
      </c>
      <c r="B34" s="5"/>
      <c r="C34" s="20">
        <f>SUM(S34)</f>
        <v>45000</v>
      </c>
      <c r="D34" s="21">
        <f t="shared" si="5"/>
        <v>0</v>
      </c>
      <c r="E34" s="21"/>
      <c r="F34" s="21"/>
      <c r="G34" s="21"/>
      <c r="H34" s="21"/>
      <c r="I34" s="20">
        <f>SUM(J34+K34+L34+M34+N34)</f>
        <v>0</v>
      </c>
      <c r="J34" s="21"/>
      <c r="K34" s="21"/>
      <c r="L34" s="21"/>
      <c r="M34" s="21"/>
      <c r="N34" s="21"/>
      <c r="O34" s="20"/>
      <c r="P34" s="20"/>
      <c r="Q34" s="21"/>
      <c r="R34" s="21"/>
      <c r="S34" s="21">
        <v>45000</v>
      </c>
      <c r="T34" s="21"/>
      <c r="U34" s="21"/>
      <c r="V34" s="21"/>
      <c r="W34" s="20"/>
      <c r="X34" s="20">
        <f>SUM(Y34+Z34)</f>
        <v>0</v>
      </c>
      <c r="Y34" s="21"/>
      <c r="Z34" s="21"/>
      <c r="AA34" s="20">
        <f>SUM(C34)</f>
        <v>45000</v>
      </c>
      <c r="AB34" s="1"/>
    </row>
    <row r="35" spans="1:28" ht="12.75">
      <c r="A35" s="6" t="s">
        <v>17</v>
      </c>
      <c r="B35" s="5"/>
      <c r="C35" s="20">
        <f>SUM(D35+I35+W35)</f>
        <v>4000</v>
      </c>
      <c r="D35" s="21">
        <f t="shared" si="5"/>
        <v>0</v>
      </c>
      <c r="E35" s="21"/>
      <c r="F35" s="21"/>
      <c r="G35" s="21"/>
      <c r="H35" s="21"/>
      <c r="I35" s="20">
        <f>SUM(K35+N35)</f>
        <v>0</v>
      </c>
      <c r="J35" s="21"/>
      <c r="K35" s="21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4000</v>
      </c>
      <c r="X35" s="20">
        <f>SUM(Z35)</f>
        <v>0</v>
      </c>
      <c r="Y35" s="21"/>
      <c r="Z35" s="21">
        <v>0</v>
      </c>
      <c r="AA35" s="20">
        <f>SUM(X35+C35)</f>
        <v>4000</v>
      </c>
      <c r="AB35" s="1"/>
    </row>
    <row r="36" spans="1:28" ht="12.75">
      <c r="A36" s="4" t="s">
        <v>34</v>
      </c>
      <c r="B36" s="5"/>
      <c r="C36" s="20">
        <f>SUM(D35:D65+I35:I65+O35:O65+P36:P65+W35:W65)</f>
        <v>4000</v>
      </c>
      <c r="D36" s="21">
        <f t="shared" si="5"/>
        <v>0</v>
      </c>
      <c r="E36" s="21"/>
      <c r="F36" s="21"/>
      <c r="G36" s="21"/>
      <c r="H36" s="21"/>
      <c r="I36" s="20">
        <f>SUM(J36+K36+L36+M36+N36)</f>
        <v>0</v>
      </c>
      <c r="J36" s="21"/>
      <c r="K36" s="21"/>
      <c r="L36" s="21"/>
      <c r="M36" s="21"/>
      <c r="N36" s="21"/>
      <c r="O36" s="21"/>
      <c r="P36" s="21">
        <v>4000</v>
      </c>
      <c r="Q36" s="21"/>
      <c r="R36" s="21"/>
      <c r="S36" s="21"/>
      <c r="T36" s="21"/>
      <c r="U36" s="21"/>
      <c r="V36" s="21"/>
      <c r="W36" s="21"/>
      <c r="X36" s="21">
        <f>SUM(Z36)</f>
        <v>0</v>
      </c>
      <c r="Y36" s="21"/>
      <c r="Z36" s="21"/>
      <c r="AA36" s="28">
        <f>SUM(C36+X36)</f>
        <v>4000</v>
      </c>
      <c r="AB36" s="1"/>
    </row>
    <row r="37" spans="1:28" ht="12.75">
      <c r="A37" s="4" t="s">
        <v>46</v>
      </c>
      <c r="B37" s="5"/>
      <c r="C37" s="20">
        <f>I37</f>
        <v>890000</v>
      </c>
      <c r="D37" s="21">
        <f t="shared" si="5"/>
        <v>0</v>
      </c>
      <c r="E37" s="21"/>
      <c r="F37" s="21"/>
      <c r="G37" s="21"/>
      <c r="H37" s="21"/>
      <c r="I37" s="20">
        <v>890000</v>
      </c>
      <c r="J37" s="21"/>
      <c r="K37" s="21"/>
      <c r="L37" s="21"/>
      <c r="M37" s="21"/>
      <c r="N37" s="21">
        <v>890000</v>
      </c>
      <c r="O37" s="21">
        <v>0</v>
      </c>
      <c r="P37" s="21"/>
      <c r="Q37" s="21"/>
      <c r="R37" s="21">
        <v>0</v>
      </c>
      <c r="S37" s="21"/>
      <c r="T37" s="21"/>
      <c r="U37" s="21"/>
      <c r="V37" s="21"/>
      <c r="W37" s="21"/>
      <c r="X37" s="21">
        <v>0</v>
      </c>
      <c r="Y37" s="21"/>
      <c r="Z37" s="21">
        <v>0</v>
      </c>
      <c r="AA37" s="20">
        <f>I37</f>
        <v>890000</v>
      </c>
      <c r="AB37" s="17"/>
    </row>
    <row r="38" spans="1:28" ht="12.75">
      <c r="A38" s="6" t="s">
        <v>42</v>
      </c>
      <c r="B38" s="7"/>
      <c r="C38" s="21">
        <f>SUM(D37:D67+I37:I67+O37:O67+P38:P67+W37:W67)</f>
        <v>3484682</v>
      </c>
      <c r="D38" s="21">
        <f t="shared" si="5"/>
        <v>0</v>
      </c>
      <c r="E38" s="21"/>
      <c r="F38" s="21"/>
      <c r="G38" s="21"/>
      <c r="H38" s="21"/>
      <c r="I38" s="21">
        <f>M38+N38+L38</f>
        <v>3484682</v>
      </c>
      <c r="J38" s="27"/>
      <c r="K38" s="21"/>
      <c r="L38" s="21">
        <v>340000</v>
      </c>
      <c r="M38" s="21">
        <v>516800</v>
      </c>
      <c r="N38" s="21">
        <v>2627882</v>
      </c>
      <c r="O38" s="21"/>
      <c r="P38" s="21"/>
      <c r="Q38" s="21"/>
      <c r="R38" s="21"/>
      <c r="S38" s="21"/>
      <c r="T38" s="21"/>
      <c r="U38" s="21"/>
      <c r="V38" s="21"/>
      <c r="W38" s="21"/>
      <c r="X38" s="21">
        <f>SUM(X45+Y45)</f>
        <v>0</v>
      </c>
      <c r="Y38" s="21"/>
      <c r="Z38" s="21"/>
      <c r="AA38" s="21">
        <f>SUM(C38+X38)</f>
        <v>3484682</v>
      </c>
      <c r="AB38" s="1"/>
    </row>
    <row r="39" spans="1:28" ht="12.75">
      <c r="A39" s="6" t="s">
        <v>44</v>
      </c>
      <c r="B39" s="7"/>
      <c r="C39" s="21">
        <f>SUM(D38:D68+I38:I68+O38:O68+P39:P68+W38:W68)</f>
        <v>83400</v>
      </c>
      <c r="D39" s="21">
        <f t="shared" si="5"/>
        <v>0</v>
      </c>
      <c r="E39" s="21"/>
      <c r="F39" s="21"/>
      <c r="G39" s="21"/>
      <c r="H39" s="21"/>
      <c r="I39" s="21">
        <f>SUM(J39+K39+L39+M39+N39)</f>
        <v>83400</v>
      </c>
      <c r="J39" s="21"/>
      <c r="K39" s="21">
        <v>83400</v>
      </c>
      <c r="L39" s="21">
        <v>0</v>
      </c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f>SUM(Y46+Z46)</f>
        <v>0</v>
      </c>
      <c r="Y39" s="21"/>
      <c r="Z39" s="21"/>
      <c r="AA39" s="21">
        <f>SUM(C39+X39)</f>
        <v>83400</v>
      </c>
      <c r="AB39" s="1"/>
    </row>
    <row r="40" spans="1:28" ht="12.75">
      <c r="A40" s="6" t="s">
        <v>47</v>
      </c>
      <c r="B40" s="7"/>
      <c r="C40" s="21">
        <f>R40</f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v>0</v>
      </c>
      <c r="S40" s="21"/>
      <c r="T40" s="21"/>
      <c r="U40" s="21"/>
      <c r="V40" s="21"/>
      <c r="W40" s="21"/>
      <c r="X40" s="21"/>
      <c r="Y40" s="21"/>
      <c r="Z40" s="21"/>
      <c r="AA40" s="21">
        <f>C40</f>
        <v>0</v>
      </c>
      <c r="AB40" s="1"/>
    </row>
    <row r="41" spans="1:28" ht="12.75">
      <c r="A41" s="6" t="s">
        <v>48</v>
      </c>
      <c r="B41" s="7"/>
      <c r="C41" s="21">
        <f>I41</f>
        <v>79692</v>
      </c>
      <c r="D41" s="21"/>
      <c r="E41" s="21"/>
      <c r="F41" s="21"/>
      <c r="G41" s="21"/>
      <c r="H41" s="21"/>
      <c r="I41" s="21">
        <f>J41</f>
        <v>79692</v>
      </c>
      <c r="J41" s="21">
        <v>79692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f>C41</f>
        <v>79692</v>
      </c>
      <c r="AB41" s="1"/>
    </row>
    <row r="42" spans="1:28" ht="12.75">
      <c r="A42" s="12" t="s">
        <v>45</v>
      </c>
      <c r="B42" s="13"/>
      <c r="C42" s="21">
        <f>SUM(D39:D69+I39:I69+O39:O69+P42:P69+W39:W69)</f>
        <v>0</v>
      </c>
      <c r="D42" s="21">
        <f t="shared" si="5"/>
        <v>0</v>
      </c>
      <c r="E42" s="21"/>
      <c r="F42" s="21"/>
      <c r="G42" s="21"/>
      <c r="H42" s="21"/>
      <c r="I42" s="21">
        <f>SUM(J42+K42+L42+M42+N42)</f>
        <v>0</v>
      </c>
      <c r="J42" s="21"/>
      <c r="K42" s="21"/>
      <c r="L42" s="21"/>
      <c r="M42" s="21"/>
      <c r="N42" s="21">
        <v>0</v>
      </c>
      <c r="O42" s="21"/>
      <c r="P42" s="21"/>
      <c r="Q42" s="21"/>
      <c r="R42" s="21"/>
      <c r="S42" s="21"/>
      <c r="T42" s="21"/>
      <c r="U42" s="21"/>
      <c r="V42" s="21"/>
      <c r="W42" s="21"/>
      <c r="X42" s="21">
        <f>SUM(Y47+Z47)</f>
        <v>0</v>
      </c>
      <c r="Y42" s="21"/>
      <c r="Z42" s="21"/>
      <c r="AA42" s="21">
        <f>C42</f>
        <v>0</v>
      </c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GLBUH</cp:lastModifiedBy>
  <cp:lastPrinted>2024-02-07T06:51:34Z</cp:lastPrinted>
  <dcterms:created xsi:type="dcterms:W3CDTF">2010-03-25T03:14:26Z</dcterms:created>
  <dcterms:modified xsi:type="dcterms:W3CDTF">2024-02-07T06:51:38Z</dcterms:modified>
  <cp:category/>
  <cp:version/>
  <cp:contentType/>
  <cp:contentStatus/>
</cp:coreProperties>
</file>